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openxmlformats-officedocument.spreadsheetml.printerSettings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209"/>
  <workbookPr/>
  <mc:AlternateContent xmlns:mc="http://schemas.openxmlformats.org/markup-compatibility/2006">
    <mc:Choice Requires="x15">
      <x15ac:absPath xmlns:x15ac="http://schemas.microsoft.com/office/spreadsheetml/2010/11/ac" url="/Users/Rob/Dropbox/ASP EUROPE/4.WSLE Events/13.GaiaLQS17/"/>
    </mc:Choice>
  </mc:AlternateContent>
  <bookViews>
    <workbookView xWindow="360" yWindow="460" windowWidth="27520" windowHeight="17420"/>
  </bookViews>
  <sheets>
    <sheet name="2017LQS18formatBlank" sheetId="1" r:id="rId1"/>
  </sheets>
  <definedNames>
    <definedName name="_xlnm.Print_Area" localSheetId="0">'2017LQS18formatBlank'!$A$1:$X$27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7" i="1" l="1"/>
  <c r="F18" i="1"/>
  <c r="F19" i="1"/>
  <c r="C18" i="1"/>
  <c r="H19" i="1"/>
  <c r="F25" i="1"/>
  <c r="F26" i="1"/>
  <c r="F27" i="1"/>
  <c r="C26" i="1"/>
  <c r="H15" i="1"/>
  <c r="F21" i="1"/>
  <c r="F22" i="1"/>
  <c r="F23" i="1"/>
  <c r="C22" i="1"/>
  <c r="H14" i="1"/>
  <c r="F9" i="1"/>
  <c r="F10" i="1"/>
  <c r="F11" i="1"/>
  <c r="C10" i="1"/>
  <c r="H11" i="1"/>
  <c r="F5" i="1"/>
  <c r="F6" i="1"/>
  <c r="F7" i="1"/>
  <c r="C6" i="1"/>
  <c r="H10" i="1"/>
  <c r="F13" i="1"/>
  <c r="F14" i="1"/>
  <c r="F15" i="1"/>
  <c r="C14" i="1"/>
  <c r="H7" i="1"/>
  <c r="C27" i="1"/>
  <c r="H18" i="1"/>
  <c r="C21" i="1"/>
  <c r="H17" i="1"/>
  <c r="C17" i="1"/>
  <c r="H13" i="1"/>
  <c r="C13" i="1"/>
  <c r="H9" i="1"/>
  <c r="C9" i="1"/>
  <c r="H6" i="1"/>
  <c r="C5" i="1"/>
  <c r="H5" i="1"/>
  <c r="K13" i="1"/>
  <c r="K14" i="1"/>
  <c r="K15" i="1"/>
  <c r="M24" i="1"/>
  <c r="K17" i="1"/>
  <c r="K18" i="1"/>
  <c r="K19" i="1"/>
  <c r="M23" i="1"/>
  <c r="M20" i="1"/>
  <c r="M19" i="1"/>
  <c r="K5" i="1"/>
  <c r="K6" i="1"/>
  <c r="K7" i="1"/>
  <c r="M13" i="1"/>
  <c r="K9" i="1"/>
  <c r="K10" i="1"/>
  <c r="K11" i="1"/>
  <c r="M12" i="1"/>
  <c r="M9" i="1"/>
  <c r="M8" i="1"/>
  <c r="K27" i="1"/>
  <c r="I27" i="1"/>
  <c r="K26" i="1"/>
  <c r="I26" i="1"/>
  <c r="K25" i="1"/>
  <c r="I25" i="1"/>
  <c r="K23" i="1"/>
  <c r="I23" i="1"/>
  <c r="K22" i="1"/>
  <c r="I22" i="1"/>
  <c r="K21" i="1"/>
  <c r="I21" i="1"/>
  <c r="I19" i="1"/>
  <c r="I18" i="1"/>
  <c r="I17" i="1"/>
  <c r="I15" i="1"/>
  <c r="I14" i="1"/>
  <c r="I13" i="1"/>
  <c r="I11" i="1"/>
  <c r="I10" i="1"/>
  <c r="I9" i="1"/>
  <c r="I7" i="1"/>
  <c r="I6" i="1"/>
  <c r="I5" i="1"/>
  <c r="D27" i="1"/>
  <c r="D26" i="1"/>
  <c r="D25" i="1"/>
  <c r="C25" i="1"/>
  <c r="O24" i="1"/>
  <c r="O23" i="1"/>
  <c r="D23" i="1"/>
  <c r="C23" i="1"/>
  <c r="S22" i="1"/>
  <c r="D22" i="1"/>
  <c r="S21" i="1"/>
  <c r="Q22" i="1"/>
  <c r="U16" i="1"/>
  <c r="O19" i="1"/>
  <c r="O20" i="1"/>
  <c r="Q21" i="1"/>
  <c r="D21" i="1"/>
  <c r="D19" i="1"/>
  <c r="C19" i="1"/>
  <c r="D18" i="1"/>
  <c r="D17" i="1"/>
  <c r="W16" i="1"/>
  <c r="W15" i="1"/>
  <c r="S10" i="1"/>
  <c r="S11" i="1"/>
  <c r="O8" i="1"/>
  <c r="O9" i="1"/>
  <c r="Q10" i="1"/>
  <c r="U15" i="1"/>
  <c r="D15" i="1"/>
  <c r="C15" i="1"/>
  <c r="D14" i="1"/>
  <c r="O13" i="1"/>
  <c r="D13" i="1"/>
  <c r="O12" i="1"/>
  <c r="D11" i="1"/>
  <c r="C11" i="1"/>
  <c r="D10" i="1"/>
  <c r="D9" i="1"/>
  <c r="D7" i="1"/>
  <c r="C7" i="1"/>
  <c r="D6" i="1"/>
  <c r="D5" i="1"/>
  <c r="Q11" i="1"/>
</calcChain>
</file>

<file path=xl/sharedStrings.xml><?xml version="1.0" encoding="utf-8"?>
<sst xmlns="http://schemas.openxmlformats.org/spreadsheetml/2006/main" count="105" uniqueCount="69">
  <si>
    <t>ROUND ONE</t>
  </si>
  <si>
    <t>QUARTER-FINALS</t>
  </si>
  <si>
    <t>Rnd3H1.3rd</t>
  </si>
  <si>
    <t>Rnd3H1.2nd</t>
  </si>
  <si>
    <t>R3H1.1st</t>
  </si>
  <si>
    <t>R4H1.1st</t>
  </si>
  <si>
    <t>Rnd3H2.3rd</t>
  </si>
  <si>
    <t>Rnd3H2.2nd</t>
  </si>
  <si>
    <t>R3H2.1st</t>
  </si>
  <si>
    <t>R4H2.1st</t>
  </si>
  <si>
    <t>Rnd3H3.3rd</t>
  </si>
  <si>
    <t>Rnd3H3.2nd</t>
  </si>
  <si>
    <t>R3H3.1st</t>
  </si>
  <si>
    <t>R4H3.1st</t>
  </si>
  <si>
    <t>HEAT 1</t>
  </si>
  <si>
    <t>ID#</t>
  </si>
  <si>
    <t>Pts</t>
  </si>
  <si>
    <t>Plc</t>
  </si>
  <si>
    <t>SEMI-FINALS</t>
  </si>
  <si>
    <t>Rnd3H4.3rd</t>
  </si>
  <si>
    <t>Rnd3H4.2nd</t>
  </si>
  <si>
    <t>R3H4.1st</t>
  </si>
  <si>
    <t>R4H4.1st</t>
  </si>
  <si>
    <t>Seeds Order for heats</t>
  </si>
  <si>
    <t>ID Number</t>
  </si>
  <si>
    <t>HEAT 2</t>
  </si>
  <si>
    <t>FINAL</t>
  </si>
  <si>
    <t>HEAT 3</t>
  </si>
  <si>
    <t/>
  </si>
  <si>
    <t>HEAT 4</t>
  </si>
  <si>
    <t>HEAT 5</t>
  </si>
  <si>
    <t>HEAT 6</t>
  </si>
  <si>
    <t>3rd=9th Ratings Points</t>
  </si>
  <si>
    <t>3rd=13th Ratings Points</t>
  </si>
  <si>
    <t>ROUND TWO</t>
  </si>
  <si>
    <t>1st,2nd&gt;Rnd2</t>
  </si>
  <si>
    <t>1st,2nd&gt;Quarter-Finals</t>
  </si>
  <si>
    <t>2nd = 5th Ratings Points</t>
  </si>
  <si>
    <t>1st&gt;Semis</t>
  </si>
  <si>
    <t>Red</t>
  </si>
  <si>
    <t>Blue</t>
  </si>
  <si>
    <t>White</t>
  </si>
  <si>
    <t>2nd = 3rd Ratings Points</t>
  </si>
  <si>
    <t>1st&gt;Final</t>
  </si>
  <si>
    <t>USD$-Prizemoney</t>
  </si>
  <si>
    <t>1st= 1,000 points. USD$-Prizemoney $2.000</t>
  </si>
  <si>
    <t>2nd= 750 points. USD$-Prizemoney $900</t>
  </si>
  <si>
    <t>Longboard Pro Gaia</t>
  </si>
  <si>
    <t>LQS1,000 Women's Event</t>
  </si>
  <si>
    <t>9-11 June, 2017</t>
  </si>
  <si>
    <t>2515  </t>
  </si>
  <si>
    <t>11551  </t>
  </si>
  <si>
    <t>10726  </t>
  </si>
  <si>
    <t>Calmon,Chloe (BRA)</t>
  </si>
  <si>
    <t>Lemoigne,Alice (FRA)</t>
  </si>
  <si>
    <t>Tilly,Rachael (USA)</t>
  </si>
  <si>
    <t>Barrigao,Kathleen (PRT)</t>
  </si>
  <si>
    <t>Currie,Emily (GBR)</t>
  </si>
  <si>
    <t>Rubegni,Francesca ITA)</t>
  </si>
  <si>
    <t>Lormant,Carole (FRA)</t>
  </si>
  <si>
    <t>Bento,Raquel (PRT)</t>
  </si>
  <si>
    <t>Gould,Phoebe (JEY)</t>
  </si>
  <si>
    <t>Briant,Jenny (GBR)</t>
  </si>
  <si>
    <t>Milochau,Lucie (FRA)</t>
  </si>
  <si>
    <t>Poeti,Norac (FRA)</t>
  </si>
  <si>
    <t>Pendlebury,Jennifer (GBR)</t>
  </si>
  <si>
    <t>Steinriede,Lindsay (USA)</t>
  </si>
  <si>
    <t>Taoka,Natsumi (JPN)</t>
  </si>
  <si>
    <t>Praia Canide Norte, Gaia - Portugal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</si>
</sst>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&quot;$&quot;#,##0_);\(&quot;$&quot;#,##0\)"/>
    <numFmt numFmtId="165" formatCode="&quot;$&quot;#,##0;[Red]\-&quot;$&quot;#,##0"/>
    <numFmt numFmtId="166" formatCode="&quot;$&quot;#,##0"/>
    <numFmt numFmtId="167" formatCode="[$$-45C]#,##0"/>
  </numFmts>
  <fonts count="13" x14ac:knownFonts="1">
    <font>
      <sz val="10"/>
      <name val="Helv"/>
    </font>
    <font>
      <sz val="11"/>
      <color theme="1"/>
      <name val="Calibri"/>
      <family val="2"/>
      <scheme val="minor"/>
    </font>
    <font>
      <sz val="10"/>
      <name val="Geneva"/>
    </font>
    <font>
      <sz val="9"/>
      <name val="Arial"/>
      <family val="2"/>
    </font>
    <font>
      <b/>
      <sz val="9"/>
      <name val="Arial"/>
      <family val="2"/>
    </font>
    <font>
      <sz val="9"/>
      <name val="Geneva"/>
    </font>
    <font>
      <sz val="8"/>
      <name val="Helv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dotted">
        <color auto="1"/>
      </left>
      <right/>
      <top style="dotted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/>
      <top style="dotted">
        <color auto="1"/>
      </top>
      <bottom/>
      <diagonal/>
    </border>
    <border>
      <left/>
      <right style="dotted">
        <color auto="1"/>
      </right>
      <top style="dotted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/>
      <top/>
      <bottom/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5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2" fillId="0" borderId="0"/>
    <xf numFmtId="0" fontId="1" fillId="0" borderId="0"/>
  </cellStyleXfs>
  <cellXfs count="75">
    <xf numFmtId="0" fontId="0" fillId="0" borderId="0" xfId="0"/>
    <xf numFmtId="0" fontId="3" fillId="0" borderId="0" xfId="3" applyFont="1" applyAlignment="1">
      <alignment horizontal="center"/>
    </xf>
    <xf numFmtId="0" fontId="3" fillId="0" borderId="0" xfId="3" applyNumberFormat="1" applyFont="1" applyAlignment="1">
      <alignment horizontal="center"/>
    </xf>
    <xf numFmtId="0" fontId="3" fillId="0" borderId="0" xfId="3" applyFont="1"/>
    <xf numFmtId="0" fontId="4" fillId="0" borderId="0" xfId="3" applyFont="1" applyAlignment="1">
      <alignment horizontal="center"/>
    </xf>
    <xf numFmtId="0" fontId="3" fillId="0" borderId="1" xfId="3" applyFont="1" applyBorder="1" applyAlignment="1">
      <alignment horizontal="center"/>
    </xf>
    <xf numFmtId="0" fontId="5" fillId="0" borderId="0" xfId="0" applyFont="1" applyBorder="1"/>
    <xf numFmtId="0" fontId="5" fillId="0" borderId="2" xfId="0" applyFont="1" applyBorder="1"/>
    <xf numFmtId="0" fontId="3" fillId="0" borderId="0" xfId="3" applyFont="1" applyAlignment="1" applyProtection="1">
      <alignment horizontal="center"/>
      <protection locked="0"/>
    </xf>
    <xf numFmtId="0" fontId="3" fillId="0" borderId="0" xfId="3" applyFont="1" applyAlignment="1" applyProtection="1">
      <alignment horizontal="left"/>
      <protection locked="0"/>
    </xf>
    <xf numFmtId="1" fontId="3" fillId="0" borderId="0" xfId="3" applyNumberFormat="1" applyFont="1" applyAlignment="1">
      <alignment horizontal="center"/>
    </xf>
    <xf numFmtId="0" fontId="3" fillId="0" borderId="0" xfId="3" applyFont="1" applyBorder="1" applyAlignment="1">
      <alignment horizontal="center"/>
    </xf>
    <xf numFmtId="2" fontId="3" fillId="0" borderId="0" xfId="3" applyNumberFormat="1" applyFont="1" applyAlignment="1">
      <alignment horizontal="center"/>
    </xf>
    <xf numFmtId="164" fontId="3" fillId="0" borderId="0" xfId="3" applyNumberFormat="1" applyFont="1" applyAlignment="1" applyProtection="1">
      <alignment horizontal="center"/>
      <protection locked="0"/>
    </xf>
    <xf numFmtId="166" fontId="3" fillId="0" borderId="0" xfId="3" applyNumberFormat="1" applyFont="1" applyAlignment="1">
      <alignment horizontal="center"/>
    </xf>
    <xf numFmtId="0" fontId="3" fillId="0" borderId="1" xfId="3" applyNumberFormat="1" applyFont="1" applyBorder="1" applyAlignment="1">
      <alignment horizontal="center"/>
    </xf>
    <xf numFmtId="0" fontId="3" fillId="0" borderId="3" xfId="3" applyNumberFormat="1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3" fillId="0" borderId="5" xfId="3" applyFont="1" applyBorder="1"/>
    <xf numFmtId="0" fontId="3" fillId="0" borderId="6" xfId="3" applyNumberFormat="1" applyFont="1" applyBorder="1" applyAlignment="1">
      <alignment horizontal="center"/>
    </xf>
    <xf numFmtId="0" fontId="3" fillId="0" borderId="0" xfId="3" applyNumberFormat="1" applyFont="1" applyBorder="1" applyAlignment="1">
      <alignment horizontal="center"/>
    </xf>
    <xf numFmtId="0" fontId="3" fillId="0" borderId="0" xfId="3" applyFont="1" applyBorder="1"/>
    <xf numFmtId="0" fontId="6" fillId="0" borderId="7" xfId="0" applyFont="1" applyBorder="1" applyAlignment="1">
      <alignment horizontal="center"/>
    </xf>
    <xf numFmtId="0" fontId="3" fillId="0" borderId="8" xfId="3" applyNumberFormat="1" applyFont="1" applyBorder="1" applyAlignment="1">
      <alignment horizontal="center"/>
    </xf>
    <xf numFmtId="0" fontId="3" fillId="0" borderId="9" xfId="3" applyNumberFormat="1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2" fontId="3" fillId="0" borderId="0" xfId="3" applyNumberFormat="1" applyFont="1" applyBorder="1" applyAlignment="1">
      <alignment horizontal="center"/>
    </xf>
    <xf numFmtId="2" fontId="3" fillId="0" borderId="3" xfId="3" applyNumberFormat="1" applyFont="1" applyBorder="1" applyAlignment="1">
      <alignment horizontal="center"/>
    </xf>
    <xf numFmtId="0" fontId="3" fillId="0" borderId="4" xfId="3" applyFont="1" applyBorder="1" applyAlignment="1">
      <alignment horizontal="center"/>
    </xf>
    <xf numFmtId="2" fontId="3" fillId="0" borderId="9" xfId="3" applyNumberFormat="1" applyFont="1" applyBorder="1" applyAlignment="1">
      <alignment horizontal="center"/>
    </xf>
    <xf numFmtId="0" fontId="3" fillId="0" borderId="10" xfId="3" applyFont="1" applyBorder="1" applyAlignment="1">
      <alignment horizontal="center"/>
    </xf>
    <xf numFmtId="0" fontId="3" fillId="0" borderId="8" xfId="3" applyFont="1" applyBorder="1" applyAlignment="1">
      <alignment horizontal="center"/>
    </xf>
    <xf numFmtId="2" fontId="3" fillId="0" borderId="0" xfId="3" applyNumberFormat="1" applyFont="1" applyAlignment="1">
      <alignment horizontal="right"/>
    </xf>
    <xf numFmtId="0" fontId="6" fillId="0" borderId="0" xfId="0" applyFont="1" applyBorder="1" applyAlignment="1">
      <alignment horizontal="center"/>
    </xf>
    <xf numFmtId="0" fontId="4" fillId="0" borderId="0" xfId="3" applyFont="1" applyBorder="1" applyAlignment="1">
      <alignment horizontal="center"/>
    </xf>
    <xf numFmtId="0" fontId="3" fillId="0" borderId="0" xfId="3" applyFont="1" applyBorder="1" applyAlignment="1">
      <alignment horizontal="left"/>
    </xf>
    <xf numFmtId="22" fontId="3" fillId="0" borderId="0" xfId="3" applyNumberFormat="1" applyFont="1" applyBorder="1" applyAlignment="1">
      <alignment horizontal="center"/>
    </xf>
    <xf numFmtId="0" fontId="3" fillId="0" borderId="0" xfId="3" quotePrefix="1" applyFont="1" applyBorder="1" applyAlignment="1">
      <alignment horizontal="left"/>
    </xf>
    <xf numFmtId="164" fontId="4" fillId="0" borderId="0" xfId="3" applyNumberFormat="1" applyFont="1" applyBorder="1" applyAlignment="1">
      <alignment horizontal="center"/>
    </xf>
    <xf numFmtId="15" fontId="3" fillId="0" borderId="0" xfId="3" applyNumberFormat="1" applyFont="1" applyBorder="1" applyAlignment="1">
      <alignment horizontal="center"/>
    </xf>
    <xf numFmtId="1" fontId="3" fillId="0" borderId="0" xfId="3" applyNumberFormat="1" applyFont="1" applyBorder="1" applyAlignment="1">
      <alignment horizontal="center"/>
    </xf>
    <xf numFmtId="165" fontId="0" fillId="0" borderId="0" xfId="0" applyNumberFormat="1"/>
    <xf numFmtId="164" fontId="3" fillId="0" borderId="0" xfId="3" applyNumberFormat="1" applyFont="1" applyBorder="1" applyAlignment="1">
      <alignment horizontal="center"/>
    </xf>
    <xf numFmtId="166" fontId="3" fillId="0" borderId="0" xfId="3" applyNumberFormat="1" applyFont="1" applyBorder="1" applyAlignment="1">
      <alignment horizontal="center"/>
    </xf>
    <xf numFmtId="166" fontId="0" fillId="0" borderId="0" xfId="0" applyNumberFormat="1"/>
    <xf numFmtId="0" fontId="8" fillId="0" borderId="0" xfId="0" applyFont="1"/>
    <xf numFmtId="1" fontId="8" fillId="0" borderId="0" xfId="0" applyNumberFormat="1" applyFont="1" applyBorder="1" applyAlignment="1">
      <alignment horizontal="center"/>
    </xf>
    <xf numFmtId="1" fontId="8" fillId="0" borderId="0" xfId="0" applyNumberFormat="1" applyFont="1"/>
    <xf numFmtId="0" fontId="8" fillId="0" borderId="0" xfId="0" applyFont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8" fillId="0" borderId="11" xfId="0" applyFont="1" applyFill="1" applyBorder="1" applyAlignment="1">
      <alignment horizontal="left" shrinkToFit="1"/>
    </xf>
    <xf numFmtId="0" fontId="8" fillId="0" borderId="11" xfId="0" applyFont="1" applyFill="1" applyBorder="1" applyAlignment="1">
      <alignment horizontal="center" shrinkToFit="1"/>
    </xf>
    <xf numFmtId="0" fontId="3" fillId="0" borderId="3" xfId="3" applyFont="1" applyBorder="1" applyAlignment="1">
      <alignment horizontal="center"/>
    </xf>
    <xf numFmtId="0" fontId="3" fillId="0" borderId="9" xfId="3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8" fillId="0" borderId="0" xfId="3" applyFont="1" applyBorder="1" applyAlignment="1">
      <alignment horizontal="center"/>
    </xf>
    <xf numFmtId="0" fontId="12" fillId="0" borderId="0" xfId="3" applyFont="1" applyBorder="1" applyAlignment="1">
      <alignment horizontal="center"/>
    </xf>
    <xf numFmtId="0" fontId="0" fillId="0" borderId="8" xfId="0" applyFont="1" applyBorder="1" applyAlignment="1" applyProtection="1">
      <alignment horizontal="center"/>
    </xf>
    <xf numFmtId="0" fontId="8" fillId="0" borderId="1" xfId="3" applyFont="1" applyBorder="1" applyAlignment="1">
      <alignment horizontal="center"/>
    </xf>
    <xf numFmtId="0" fontId="8" fillId="0" borderId="8" xfId="3" applyFont="1" applyBorder="1" applyAlignment="1">
      <alignment horizontal="center"/>
    </xf>
    <xf numFmtId="0" fontId="3" fillId="0" borderId="0" xfId="3" applyFont="1" applyBorder="1" applyAlignment="1">
      <alignment horizontal="center"/>
    </xf>
    <xf numFmtId="0" fontId="8" fillId="0" borderId="11" xfId="0" applyFont="1" applyFill="1" applyBorder="1" applyAlignment="1">
      <alignment horizontal="left"/>
    </xf>
    <xf numFmtId="0" fontId="8" fillId="0" borderId="11" xfId="0" applyFont="1" applyBorder="1" applyAlignment="1"/>
    <xf numFmtId="0" fontId="0" fillId="0" borderId="11" xfId="0" applyBorder="1"/>
    <xf numFmtId="0" fontId="8" fillId="0" borderId="11" xfId="0" applyFont="1" applyBorder="1"/>
    <xf numFmtId="0" fontId="8" fillId="0" borderId="11" xfId="0" applyFont="1" applyFill="1" applyBorder="1"/>
    <xf numFmtId="0" fontId="8" fillId="0" borderId="11" xfId="0" applyFont="1" applyFill="1" applyBorder="1" applyAlignment="1">
      <alignment shrinkToFit="1"/>
    </xf>
    <xf numFmtId="0" fontId="0" fillId="0" borderId="11" xfId="0" applyBorder="1" applyAlignment="1">
      <alignment horizontal="center"/>
    </xf>
    <xf numFmtId="0" fontId="3" fillId="0" borderId="0" xfId="3" applyFont="1" applyBorder="1" applyAlignment="1">
      <alignment horizontal="center"/>
    </xf>
    <xf numFmtId="0" fontId="10" fillId="0" borderId="0" xfId="3" applyFont="1" applyAlignment="1" applyProtection="1">
      <alignment horizontal="center"/>
      <protection locked="0"/>
    </xf>
    <xf numFmtId="0" fontId="11" fillId="0" borderId="0" xfId="3" applyFont="1" applyAlignment="1" applyProtection="1">
      <alignment horizontal="center"/>
      <protection locked="0"/>
    </xf>
    <xf numFmtId="167" fontId="10" fillId="0" borderId="0" xfId="3" applyNumberFormat="1" applyFont="1" applyAlignment="1" applyProtection="1">
      <alignment horizontal="center"/>
      <protection locked="0"/>
    </xf>
    <xf numFmtId="0" fontId="12" fillId="0" borderId="0" xfId="3" applyFont="1" applyBorder="1" applyAlignment="1">
      <alignment horizontal="center"/>
    </xf>
  </cellXfs>
  <cellStyles count="5">
    <cellStyle name="Lien hypertexte" xfId="1"/>
    <cellStyle name="Normal" xfId="0" builtinId="0"/>
    <cellStyle name="Normal 2" xfId="2"/>
    <cellStyle name="Normal 3" xfId="4"/>
    <cellStyle name="Normal_2000wwct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726440</xdr:colOff>
      <xdr:row>0</xdr:row>
      <xdr:rowOff>88900</xdr:rowOff>
    </xdr:from>
    <xdr:to>
      <xdr:col>21</xdr:col>
      <xdr:colOff>88900</xdr:colOff>
      <xdr:row>3</xdr:row>
      <xdr:rowOff>258706</xdr:rowOff>
    </xdr:to>
    <xdr:pic>
      <xdr:nvPicPr>
        <xdr:cNvPr id="2" name="Picture 4">
          <a:extLst>
            <a:ext uri="{FF2B5EF4-FFF2-40B4-BE49-F238E27FC236}">
              <a16:creationId xmlns="" xmlns:a16="http://schemas.microsoft.com/office/drawing/2014/main" id="{48C25719-6566-4F6E-937F-446920AFDF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7140" y="88900"/>
          <a:ext cx="1191260" cy="10842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 enableFormatConditionsCalculation="0">
    <pageSetUpPr fitToPage="1"/>
  </sheetPr>
  <dimension ref="A1:AG39"/>
  <sheetViews>
    <sheetView tabSelected="1" workbookViewId="0">
      <selection activeCell="N8" sqref="N8"/>
    </sheetView>
  </sheetViews>
  <sheetFormatPr baseColWidth="10" defaultColWidth="8.83203125" defaultRowHeight="13" x14ac:dyDescent="0.15"/>
  <cols>
    <col min="1" max="1" width="5" style="1" customWidth="1"/>
    <col min="2" max="2" width="2.5" style="1" hidden="1" customWidth="1"/>
    <col min="3" max="3" width="21" style="1" customWidth="1"/>
    <col min="4" max="4" width="7.6640625" style="1" hidden="1" customWidth="1"/>
    <col min="5" max="5" width="6.33203125" style="3" customWidth="1"/>
    <col min="6" max="6" width="3.5" style="3" customWidth="1"/>
    <col min="7" max="7" width="2.33203125" style="3" customWidth="1"/>
    <col min="8" max="8" width="21" style="1" customWidth="1"/>
    <col min="9" max="9" width="5.83203125" style="1" hidden="1" customWidth="1"/>
    <col min="10" max="10" width="6.33203125" style="3" customWidth="1"/>
    <col min="11" max="11" width="3.5" style="3" customWidth="1"/>
    <col min="12" max="12" width="2.33203125" style="3" customWidth="1"/>
    <col min="13" max="13" width="21" style="3" customWidth="1"/>
    <col min="14" max="14" width="6.33203125" style="3" customWidth="1"/>
    <col min="15" max="15" width="3.5" style="3" customWidth="1"/>
    <col min="16" max="16" width="2.33203125" style="3" customWidth="1"/>
    <col min="17" max="17" width="21" style="3" customWidth="1"/>
    <col min="18" max="18" width="6.33203125" style="3" customWidth="1"/>
    <col min="19" max="19" width="3.5" style="3" customWidth="1"/>
    <col min="20" max="20" width="2.33203125" style="3" customWidth="1"/>
    <col min="21" max="21" width="24" style="3" customWidth="1"/>
    <col min="22" max="22" width="6.33203125" style="3" customWidth="1"/>
    <col min="23" max="23" width="3.5" style="3" customWidth="1"/>
    <col min="24" max="25" width="2.33203125" style="3" customWidth="1"/>
    <col min="26" max="26" width="3" style="3" bestFit="1" customWidth="1"/>
    <col min="27" max="27" width="24.33203125" style="3" customWidth="1"/>
    <col min="28" max="30" width="11.5" style="3" customWidth="1"/>
  </cols>
  <sheetData>
    <row r="1" spans="1:33" ht="24.75" customHeight="1" x14ac:dyDescent="0.15">
      <c r="C1" s="58" t="s">
        <v>0</v>
      </c>
      <c r="D1" s="2"/>
      <c r="E1" s="1"/>
      <c r="F1" s="1"/>
      <c r="G1" s="1"/>
      <c r="H1" s="58" t="s">
        <v>34</v>
      </c>
      <c r="I1" s="2"/>
      <c r="J1" s="1"/>
      <c r="K1" s="1"/>
      <c r="L1" s="1"/>
      <c r="M1" s="58" t="s">
        <v>1</v>
      </c>
      <c r="S1" s="4"/>
      <c r="T1" s="4"/>
      <c r="U1" s="4"/>
      <c r="AD1" s="5" t="s">
        <v>2</v>
      </c>
      <c r="AE1" s="5" t="s">
        <v>3</v>
      </c>
      <c r="AF1" s="6" t="s">
        <v>4</v>
      </c>
      <c r="AG1" s="7" t="s">
        <v>5</v>
      </c>
    </row>
    <row r="2" spans="1:33" ht="24.75" customHeight="1" x14ac:dyDescent="0.15">
      <c r="C2" s="8" t="s">
        <v>35</v>
      </c>
      <c r="D2" s="2"/>
      <c r="E2" s="1"/>
      <c r="F2" s="1"/>
      <c r="G2" s="1"/>
      <c r="H2" s="8" t="s">
        <v>36</v>
      </c>
      <c r="I2" s="2"/>
      <c r="J2" s="1"/>
      <c r="K2" s="1"/>
      <c r="L2" s="1"/>
      <c r="M2" s="8" t="s">
        <v>38</v>
      </c>
      <c r="S2" s="4"/>
      <c r="T2" s="4"/>
      <c r="U2" s="4"/>
      <c r="AD2" s="5" t="s">
        <v>6</v>
      </c>
      <c r="AE2" s="5" t="s">
        <v>7</v>
      </c>
      <c r="AF2" s="6" t="s">
        <v>8</v>
      </c>
      <c r="AG2" s="7" t="s">
        <v>9</v>
      </c>
    </row>
    <row r="3" spans="1:33" ht="24.75" customHeight="1" x14ac:dyDescent="0.15">
      <c r="C3" s="8" t="s">
        <v>33</v>
      </c>
      <c r="D3" s="9"/>
      <c r="E3" s="1">
        <v>280</v>
      </c>
      <c r="F3" s="1"/>
      <c r="G3" s="1"/>
      <c r="H3" s="8" t="s">
        <v>32</v>
      </c>
      <c r="I3" s="9"/>
      <c r="J3" s="1">
        <v>300</v>
      </c>
      <c r="K3" s="1"/>
      <c r="L3" s="1"/>
      <c r="M3" s="8" t="s">
        <v>37</v>
      </c>
      <c r="N3" s="10">
        <v>420</v>
      </c>
      <c r="O3" s="10"/>
      <c r="P3" s="10"/>
      <c r="S3" s="4"/>
      <c r="T3" s="4"/>
      <c r="U3" s="4"/>
      <c r="AD3" s="5" t="s">
        <v>10</v>
      </c>
      <c r="AE3" s="5" t="s">
        <v>11</v>
      </c>
      <c r="AF3" s="6" t="s">
        <v>12</v>
      </c>
      <c r="AG3" s="7" t="s">
        <v>13</v>
      </c>
    </row>
    <row r="4" spans="1:33" ht="24.75" customHeight="1" x14ac:dyDescent="0.15">
      <c r="A4" s="11"/>
      <c r="B4" s="11"/>
      <c r="C4" s="57" t="s">
        <v>14</v>
      </c>
      <c r="D4" s="11" t="s">
        <v>15</v>
      </c>
      <c r="E4" s="12" t="s">
        <v>16</v>
      </c>
      <c r="F4" s="12" t="s">
        <v>17</v>
      </c>
      <c r="G4" s="1"/>
      <c r="H4" s="57" t="s">
        <v>14</v>
      </c>
      <c r="I4" s="11" t="s">
        <v>15</v>
      </c>
      <c r="J4" s="12" t="s">
        <v>16</v>
      </c>
      <c r="K4" s="12" t="s">
        <v>17</v>
      </c>
      <c r="L4" s="1"/>
      <c r="M4" s="13" t="s">
        <v>44</v>
      </c>
      <c r="N4" s="14">
        <v>250</v>
      </c>
      <c r="O4" s="14"/>
      <c r="P4" s="14"/>
      <c r="Q4" s="58" t="s">
        <v>18</v>
      </c>
      <c r="S4" s="4"/>
      <c r="T4" s="4"/>
      <c r="U4" s="49"/>
      <c r="AD4" s="5" t="s">
        <v>19</v>
      </c>
      <c r="AE4" s="5" t="s">
        <v>20</v>
      </c>
      <c r="AF4" s="6" t="s">
        <v>21</v>
      </c>
      <c r="AG4" s="7" t="s">
        <v>22</v>
      </c>
    </row>
    <row r="5" spans="1:33" ht="24.75" customHeight="1" x14ac:dyDescent="0.2">
      <c r="A5" s="11" t="s">
        <v>39</v>
      </c>
      <c r="B5" s="15">
        <v>5</v>
      </c>
      <c r="C5" s="15" t="str">
        <f>AA10</f>
        <v>Currie,Emily (GBR)</v>
      </c>
      <c r="D5" s="16">
        <f>AB10</f>
        <v>6866</v>
      </c>
      <c r="E5" s="52">
        <v>4.97</v>
      </c>
      <c r="F5" s="17">
        <f>IF(AND((E5&gt;E6),(E5&gt;E7)),1,IF(AND((E5&gt;E6),(E5&lt;E7)),2,IF(AND((E5&lt;E6),(E5&lt;E7)),3,IF(AND((E5&gt;E7),(E5&lt;E6)),2,""))))</f>
        <v>2</v>
      </c>
      <c r="G5" s="12"/>
      <c r="H5" s="54" t="str">
        <f>IF(F5=1,C5,IF(F6=1,C6,IF(F7=1,C7,1.1)))</f>
        <v>Steinriede,Lindsay (USA)</v>
      </c>
      <c r="I5" s="16">
        <f>AG10</f>
        <v>0</v>
      </c>
      <c r="J5" s="52">
        <v>11</v>
      </c>
      <c r="K5" s="17">
        <f>IF(AND((J5&gt;J6),(J5&gt;J7)),1,IF(AND((J5&gt;J6),(J5&lt;J7)),2,IF(AND((J5&lt;J6),(J5&lt;J7)),3,IF(AND((J5&gt;J7),(J5&lt;J6)),2,""))))</f>
        <v>1</v>
      </c>
      <c r="L5" s="12"/>
      <c r="Q5" s="8" t="s">
        <v>43</v>
      </c>
      <c r="U5" s="72" t="s">
        <v>47</v>
      </c>
      <c r="V5" s="72"/>
      <c r="W5" s="72"/>
      <c r="Z5" s="18"/>
      <c r="AA5" s="18" t="s">
        <v>23</v>
      </c>
      <c r="AB5" s="18" t="s">
        <v>24</v>
      </c>
      <c r="AC5" s="18"/>
      <c r="AD5" s="18"/>
    </row>
    <row r="6" spans="1:33" ht="24.75" customHeight="1" x14ac:dyDescent="0.2">
      <c r="A6" s="11" t="s">
        <v>40</v>
      </c>
      <c r="B6" s="19">
        <v>8</v>
      </c>
      <c r="C6" s="19" t="str">
        <f>AA13</f>
        <v>Bento,Raquel (PRT)</v>
      </c>
      <c r="D6" s="20" t="str">
        <f>AB13</f>
        <v>11551  </v>
      </c>
      <c r="E6" s="11">
        <v>4.7699999999999996</v>
      </c>
      <c r="F6" s="22">
        <f>IF(AND((E6&gt;E7),(E6&gt;E5)),1,IF(AND((E6&gt;E7),(E6&lt;E5)),2,IF(AND((E6&lt;E7),(E6&lt;E5)),3,IF(AND((E6&gt;E5),(E6&lt;E7)),2,""))))</f>
        <v>3</v>
      </c>
      <c r="G6" s="11"/>
      <c r="H6" s="55" t="str">
        <f>IF(F9=1,C9,IF(F10=1,C10,IF(F11=1,C11,1.2)))</f>
        <v>Taoka,Natsumi (JPN)</v>
      </c>
      <c r="I6" s="20">
        <f>AG13</f>
        <v>0</v>
      </c>
      <c r="J6" s="11">
        <v>9.66</v>
      </c>
      <c r="K6" s="22">
        <f>IF(AND((J6&gt;J7),(J6&gt;J5)),1,IF(AND((J6&gt;J7),(J6&lt;J5)),2,IF(AND((J6&lt;J7),(J6&lt;J5)),3,IF(AND((J6&gt;J5),(J6&lt;J7)),2,""))))</f>
        <v>2</v>
      </c>
      <c r="L6" s="11"/>
      <c r="Q6" s="8" t="s">
        <v>42</v>
      </c>
      <c r="R6" s="10">
        <v>560</v>
      </c>
      <c r="U6" s="71" t="s">
        <v>48</v>
      </c>
      <c r="V6" s="71"/>
      <c r="W6" s="71"/>
      <c r="Z6" s="18">
        <v>1</v>
      </c>
      <c r="AA6" s="63" t="s">
        <v>53</v>
      </c>
      <c r="AB6" s="69">
        <v>3352</v>
      </c>
      <c r="AC6" s="45"/>
      <c r="AD6" s="18"/>
    </row>
    <row r="7" spans="1:33" ht="24.75" customHeight="1" x14ac:dyDescent="0.2">
      <c r="A7" s="11" t="s">
        <v>41</v>
      </c>
      <c r="B7" s="23">
        <v>14</v>
      </c>
      <c r="C7" s="23" t="str">
        <f>AA19</f>
        <v>Steinriede,Lindsay (USA)</v>
      </c>
      <c r="D7" s="24">
        <f>AB19</f>
        <v>2245</v>
      </c>
      <c r="E7" s="53">
        <v>16.760000000000002</v>
      </c>
      <c r="F7" s="25">
        <f>IF(AND((E7&gt;E5),(E7&gt;E6)),1,IF(AND((E7&gt;E5),(E7&lt;E6)),2,IF(AND((E7&lt;E5),(E7&lt;E6)),3,IF(AND((E7&gt;E6),(E7&lt;E5)),2,""))))</f>
        <v>1</v>
      </c>
      <c r="G7" s="11"/>
      <c r="H7" s="56" t="str">
        <f>IF(F13=2,C13,IF(F14=2,C14,IF(F15=2,C15,2.3)))</f>
        <v>Poeti,Norac (FRA)</v>
      </c>
      <c r="I7" s="24">
        <f>AG19</f>
        <v>0</v>
      </c>
      <c r="J7" s="53">
        <v>8.1999999999999993</v>
      </c>
      <c r="K7" s="25">
        <f>IF(AND((J7&gt;J5),(J7&gt;J6)),1,IF(AND((J7&gt;J5),(J7&lt;J6)),2,IF(AND((J7&lt;J5),(J7&lt;J6)),3,IF(AND((J7&gt;J6),(J7&lt;J5)),2,""))))</f>
        <v>3</v>
      </c>
      <c r="L7" s="11"/>
      <c r="M7" s="57" t="s">
        <v>14</v>
      </c>
      <c r="N7" s="1" t="s">
        <v>16</v>
      </c>
      <c r="O7" s="1" t="s">
        <v>17</v>
      </c>
      <c r="P7" s="1"/>
      <c r="Q7" s="13" t="s">
        <v>44</v>
      </c>
      <c r="R7" s="14">
        <v>550</v>
      </c>
      <c r="U7" s="71" t="s">
        <v>68</v>
      </c>
      <c r="V7" s="71"/>
      <c r="W7" s="71"/>
      <c r="Z7" s="18">
        <v>2</v>
      </c>
      <c r="AA7" s="64" t="s">
        <v>54</v>
      </c>
      <c r="AB7" s="69">
        <v>5460</v>
      </c>
      <c r="AC7" s="47"/>
      <c r="AD7" s="18"/>
    </row>
    <row r="8" spans="1:33" ht="24.75" customHeight="1" x14ac:dyDescent="0.2">
      <c r="A8" s="11"/>
      <c r="B8" s="11"/>
      <c r="C8" s="57" t="s">
        <v>25</v>
      </c>
      <c r="D8" s="20"/>
      <c r="E8" s="26"/>
      <c r="F8" s="26"/>
      <c r="G8" s="26"/>
      <c r="H8" s="57" t="s">
        <v>25</v>
      </c>
      <c r="I8" s="20"/>
      <c r="J8" s="26"/>
      <c r="K8" s="26"/>
      <c r="L8" s="26"/>
      <c r="M8" s="54" t="str">
        <f>IF(K5=1,H5,IF(K6=1,H6,IF(K7=1,H7,1.1)))</f>
        <v>Steinriede,Lindsay (USA)</v>
      </c>
      <c r="N8" s="27"/>
      <c r="O8" s="28" t="str">
        <f>IF(N8&gt;N9,1,IF(N9&gt;N8,2,""))</f>
        <v/>
      </c>
      <c r="P8" s="11"/>
      <c r="U8" s="71" t="s">
        <v>49</v>
      </c>
      <c r="V8" s="71"/>
      <c r="W8" s="71"/>
      <c r="Z8" s="18">
        <v>3</v>
      </c>
      <c r="AA8" s="65" t="s">
        <v>55</v>
      </c>
      <c r="AB8" s="69" t="s">
        <v>50</v>
      </c>
      <c r="AC8" s="46"/>
      <c r="AD8" s="18"/>
    </row>
    <row r="9" spans="1:33" ht="24.75" customHeight="1" x14ac:dyDescent="0.2">
      <c r="A9" s="11" t="s">
        <v>39</v>
      </c>
      <c r="B9" s="15">
        <v>4</v>
      </c>
      <c r="C9" s="15" t="str">
        <f>AA9</f>
        <v>Barrigao,Kathleen (PRT)</v>
      </c>
      <c r="D9" s="16">
        <f>AB9</f>
        <v>9264</v>
      </c>
      <c r="E9" s="27">
        <v>5.67</v>
      </c>
      <c r="F9" s="17">
        <f>IF(AND((E9&gt;E10),(E9&gt;E11)),1,IF(AND((E9&gt;E10),(E9&lt;E11)),2,IF(AND((E9&lt;E10),(E9&lt;E11)),3,IF(AND((E9&gt;E11),(E9&lt;E10)),2,""))))</f>
        <v>2</v>
      </c>
      <c r="G9" s="11"/>
      <c r="H9" s="54" t="str">
        <f>IF(F15=1,C15,IF(F13=1,C13,IF(F14=1,C14,1.3)))</f>
        <v>Calmon,Chloe (BRA)</v>
      </c>
      <c r="I9" s="16">
        <f>AG9</f>
        <v>0</v>
      </c>
      <c r="J9" s="27">
        <v>12</v>
      </c>
      <c r="K9" s="17">
        <f>IF(AND((J9&gt;J10),(J9&gt;J11)),1,IF(AND((J9&gt;J10),(J9&lt;J11)),2,IF(AND((J9&lt;J10),(J9&lt;J11)),3,IF(AND((J9&gt;J11),(J9&lt;J10)),2,""))))</f>
        <v>1</v>
      </c>
      <c r="L9" s="11"/>
      <c r="M9" s="59" t="str">
        <f>IF(K9=2,H9,IF(K10=2,H10,IF(K11=2,H11,2.2)))</f>
        <v>Currie,Emily (GBR)</v>
      </c>
      <c r="N9" s="29"/>
      <c r="O9" s="30" t="str">
        <f>IF(N8&gt;N9,2,IF(N9&gt;N8,1,""))</f>
        <v/>
      </c>
      <c r="P9" s="11"/>
      <c r="Q9" s="57" t="s">
        <v>14</v>
      </c>
      <c r="R9" s="1" t="s">
        <v>16</v>
      </c>
      <c r="S9" s="1" t="s">
        <v>17</v>
      </c>
      <c r="T9" s="1"/>
      <c r="U9" s="73">
        <v>5000</v>
      </c>
      <c r="V9" s="73"/>
      <c r="W9" s="73"/>
      <c r="Z9" s="18">
        <v>4</v>
      </c>
      <c r="AA9" s="66" t="s">
        <v>56</v>
      </c>
      <c r="AB9" s="69">
        <v>9264</v>
      </c>
      <c r="AC9" s="46"/>
      <c r="AD9" s="18"/>
    </row>
    <row r="10" spans="1:33" ht="24.75" customHeight="1" x14ac:dyDescent="0.15">
      <c r="A10" s="11" t="s">
        <v>40</v>
      </c>
      <c r="B10" s="19">
        <v>9</v>
      </c>
      <c r="C10" s="19" t="str">
        <f>AA14</f>
        <v>Gould,Phoebe (JEY)</v>
      </c>
      <c r="D10" s="20" t="str">
        <f>AB14</f>
        <v>10726  </v>
      </c>
      <c r="E10" s="26">
        <v>1.03</v>
      </c>
      <c r="F10" s="22">
        <f>IF(AND((E10&gt;E11),(E10&gt;E9)),1,IF(AND((E10&gt;E11),(E10&lt;E9)),2,IF(AND((E10&lt;E11),(E10&lt;E9)),3,IF(AND((E10&gt;E9),(E10&lt;E11)),2,""))))</f>
        <v>3</v>
      </c>
      <c r="G10" s="11"/>
      <c r="H10" s="55" t="str">
        <f>IF(F5=2,C5,IF(F6=2,C6,IF(F7=2,C7,2.1)))</f>
        <v>Currie,Emily (GBR)</v>
      </c>
      <c r="I10" s="20">
        <f>AG14</f>
        <v>0</v>
      </c>
      <c r="J10" s="26">
        <v>8</v>
      </c>
      <c r="K10" s="22">
        <f>IF(AND((J10&gt;J11),(J10&gt;J9)),1,IF(AND((J10&gt;J11),(J10&lt;J9)),2,IF(AND((J10&lt;J11),(J10&lt;J9)),3,IF(AND((J10&gt;J9),(J10&lt;J11)),2,""))))</f>
        <v>2</v>
      </c>
      <c r="L10" s="11"/>
      <c r="M10" s="1"/>
      <c r="N10" s="12"/>
      <c r="O10" s="12"/>
      <c r="P10" s="12"/>
      <c r="Q10" s="60">
        <f>IF(O8=1,M8,IF(O9=1,M9,1.1))</f>
        <v>1.1000000000000001</v>
      </c>
      <c r="R10" s="27"/>
      <c r="S10" s="28" t="str">
        <f>IF(R10&gt;R11,1,IF(R11&gt;R10,2,""))</f>
        <v/>
      </c>
      <c r="T10" s="11"/>
      <c r="Z10" s="18">
        <v>5</v>
      </c>
      <c r="AA10" s="63" t="s">
        <v>57</v>
      </c>
      <c r="AB10" s="69">
        <v>6866</v>
      </c>
      <c r="AC10" s="47"/>
      <c r="AD10" s="18"/>
    </row>
    <row r="11" spans="1:33" ht="24.75" customHeight="1" x14ac:dyDescent="0.15">
      <c r="A11" s="11" t="s">
        <v>41</v>
      </c>
      <c r="B11" s="23">
        <v>15</v>
      </c>
      <c r="C11" s="23" t="str">
        <f>AA20</f>
        <v>Taoka,Natsumi (JPN)</v>
      </c>
      <c r="D11" s="24">
        <f>AB20</f>
        <v>6495</v>
      </c>
      <c r="E11" s="29">
        <v>8.33</v>
      </c>
      <c r="F11" s="25">
        <f>IF(AND((E11&gt;E9),(E11&gt;E10)),1,IF(AND((E11&gt;E9),(E11&lt;E10)),2,IF(AND((E11&lt;E9),(E11&lt;E10)),3,IF(AND((E11&gt;E10),(E11&lt;E9)),2,""))))</f>
        <v>1</v>
      </c>
      <c r="G11" s="26"/>
      <c r="H11" s="56" t="str">
        <f>IF(F9=2,C9,IF(F10=2,C10,IF(F11=2,C11,2.2)))</f>
        <v>Barrigao,Kathleen (PRT)</v>
      </c>
      <c r="I11" s="24">
        <f>AG20</f>
        <v>0</v>
      </c>
      <c r="J11" s="29">
        <v>7.5</v>
      </c>
      <c r="K11" s="25">
        <f>IF(AND((J11&gt;J9),(J11&gt;J10)),1,IF(AND((J11&gt;J9),(J11&lt;J10)),2,IF(AND((J11&lt;J9),(J11&lt;J10)),3,IF(AND((J11&gt;J10),(J11&lt;J9)),2,""))))</f>
        <v>3</v>
      </c>
      <c r="L11" s="26"/>
      <c r="M11" s="57" t="s">
        <v>25</v>
      </c>
      <c r="N11" s="1"/>
      <c r="O11" s="1"/>
      <c r="P11" s="1"/>
      <c r="Q11" s="61">
        <f>IF(O12=1,M12,IF(O13=1,M13,1.2))</f>
        <v>1.2</v>
      </c>
      <c r="R11" s="29"/>
      <c r="S11" s="30" t="str">
        <f>IF(R10&gt;R11,2,IF(R11&gt;R10,1,""))</f>
        <v/>
      </c>
      <c r="T11" s="11"/>
      <c r="U11" s="74" t="s">
        <v>26</v>
      </c>
      <c r="V11" s="74"/>
      <c r="W11" s="74"/>
      <c r="Z11" s="18">
        <v>6</v>
      </c>
      <c r="AA11" s="64" t="s">
        <v>58</v>
      </c>
      <c r="AB11" s="69">
        <v>9128</v>
      </c>
      <c r="AC11" s="45"/>
      <c r="AD11" s="18"/>
    </row>
    <row r="12" spans="1:33" ht="24.75" customHeight="1" x14ac:dyDescent="0.15">
      <c r="A12" s="11"/>
      <c r="B12" s="11"/>
      <c r="C12" s="57" t="s">
        <v>27</v>
      </c>
      <c r="D12" s="20"/>
      <c r="E12" s="26"/>
      <c r="F12" s="26"/>
      <c r="G12" s="11"/>
      <c r="H12" s="57" t="s">
        <v>27</v>
      </c>
      <c r="I12" s="20"/>
      <c r="J12" s="26"/>
      <c r="K12" s="26"/>
      <c r="L12" s="26"/>
      <c r="M12" s="54" t="str">
        <f>IF(K9=1,H9,IF(K10=1,H10,IF(K11=1,H11,1.2)))</f>
        <v>Calmon,Chloe (BRA)</v>
      </c>
      <c r="N12" s="27"/>
      <c r="O12" s="28" t="str">
        <f>IF(N12&gt;N13,1,IF(N13&gt;N12,2,""))</f>
        <v/>
      </c>
      <c r="P12" s="11"/>
      <c r="Q12" s="1"/>
      <c r="R12" s="1"/>
      <c r="S12" s="1"/>
      <c r="T12" s="1"/>
      <c r="U12" s="70" t="s">
        <v>45</v>
      </c>
      <c r="V12" s="70"/>
      <c r="W12" s="70"/>
      <c r="Z12" s="18">
        <v>7</v>
      </c>
      <c r="AA12" s="67" t="s">
        <v>59</v>
      </c>
      <c r="AB12" s="69">
        <v>9831</v>
      </c>
      <c r="AC12" s="45"/>
      <c r="AD12" s="18"/>
    </row>
    <row r="13" spans="1:33" ht="24.75" customHeight="1" x14ac:dyDescent="0.15">
      <c r="A13" s="11" t="s">
        <v>39</v>
      </c>
      <c r="B13" s="15">
        <v>1</v>
      </c>
      <c r="C13" s="15" t="str">
        <f>AA6</f>
        <v>Calmon,Chloe (BRA)</v>
      </c>
      <c r="D13" s="16">
        <f>AB6</f>
        <v>3352</v>
      </c>
      <c r="E13" s="27">
        <v>1</v>
      </c>
      <c r="F13" s="17">
        <f>IF(AND((E13&gt;E14),(E13&gt;E15)),1,IF(AND((E13&gt;E14),(E13&lt;E15)),2,IF(AND((E13&lt;E14),(E13&lt;E15)),3,IF(AND((E13&gt;E15),(E13&lt;E14)),2,""))))</f>
        <v>1</v>
      </c>
      <c r="G13" s="11"/>
      <c r="H13" s="54" t="str">
        <f>IF(F19=1,C19,IF(F17=1,C17,IF(F18=1,C18,1.4)))</f>
        <v>Lemoigne,Alice (FRA)</v>
      </c>
      <c r="I13" s="16">
        <f>AG6</f>
        <v>0</v>
      </c>
      <c r="J13" s="27">
        <v>10.77</v>
      </c>
      <c r="K13" s="17">
        <f>IF(AND((J13&gt;J14),(J13&gt;J15)),1,IF(AND((J13&gt;J14),(J13&lt;J15)),2,IF(AND((J13&lt;J14),(J13&lt;J15)),3,IF(AND((J13&gt;J15),(J13&lt;J14)),2,""))))</f>
        <v>1</v>
      </c>
      <c r="L13" s="11"/>
      <c r="M13" s="59" t="str">
        <f>IF(K5=2,H5,IF(K6=2,H6,IF(K7=2,H7,2.1)))</f>
        <v>Taoka,Natsumi (JPN)</v>
      </c>
      <c r="N13" s="29"/>
      <c r="O13" s="30" t="str">
        <f>IF(N12&gt;N13,2,IF(N13&gt;N12,1,""))</f>
        <v/>
      </c>
      <c r="P13" s="11"/>
      <c r="Q13" s="1"/>
      <c r="R13" s="12"/>
      <c r="S13" s="12"/>
      <c r="T13" s="12"/>
      <c r="U13" s="70" t="s">
        <v>46</v>
      </c>
      <c r="V13" s="70"/>
      <c r="W13" s="70"/>
      <c r="Z13" s="18">
        <v>8</v>
      </c>
      <c r="AA13" s="65" t="s">
        <v>60</v>
      </c>
      <c r="AB13" s="69" t="s">
        <v>51</v>
      </c>
      <c r="AC13" s="45"/>
      <c r="AD13" s="18"/>
    </row>
    <row r="14" spans="1:33" ht="24.75" customHeight="1" x14ac:dyDescent="0.15">
      <c r="A14" s="11" t="s">
        <v>40</v>
      </c>
      <c r="B14" s="19">
        <v>12</v>
      </c>
      <c r="C14" s="19" t="str">
        <f>AA17</f>
        <v>Poeti,Norac (FRA)</v>
      </c>
      <c r="D14" s="20">
        <f>AB17</f>
        <v>8645</v>
      </c>
      <c r="E14" s="26">
        <v>0.5</v>
      </c>
      <c r="F14" s="22">
        <f>IF(AND((E14&gt;E15),(E14&gt;E13)),1,IF(AND((E14&gt;E15),(E14&lt;E13)),2,IF(AND((E14&lt;E15),(E14&lt;E13)),3,IF(AND((E14&gt;E13),(E14&lt;E15)),2,""))))</f>
        <v>2</v>
      </c>
      <c r="G14" s="26"/>
      <c r="H14" s="55" t="str">
        <f>IF(F21=2,C21,IF(F22=2,C22,IF(F23=2,C23,2.5)))</f>
        <v>Briant,Jenny (GBR)</v>
      </c>
      <c r="I14" s="20">
        <f>AG17</f>
        <v>0</v>
      </c>
      <c r="J14" s="26">
        <v>2.33</v>
      </c>
      <c r="K14" s="22">
        <f>IF(AND((J14&gt;J15),(J14&gt;J13)),1,IF(AND((J14&gt;J15),(J14&lt;J13)),2,IF(AND((J14&lt;J15),(J14&lt;J13)),3,IF(AND((J14&gt;J13),(J14&lt;J15)),2,""))))</f>
        <v>3</v>
      </c>
      <c r="L14" s="26"/>
      <c r="M14" s="1"/>
      <c r="N14" s="12"/>
      <c r="R14" s="12"/>
      <c r="S14" s="12"/>
      <c r="T14" s="12"/>
      <c r="V14" s="1" t="s">
        <v>16</v>
      </c>
      <c r="W14" s="1" t="s">
        <v>17</v>
      </c>
      <c r="X14" s="1"/>
      <c r="Y14" s="1"/>
      <c r="Z14" s="18">
        <v>9</v>
      </c>
      <c r="AA14" s="65" t="s">
        <v>61</v>
      </c>
      <c r="AB14" s="69" t="s">
        <v>52</v>
      </c>
      <c r="AC14" s="45"/>
      <c r="AD14" s="18"/>
    </row>
    <row r="15" spans="1:33" ht="24.75" customHeight="1" x14ac:dyDescent="0.15">
      <c r="A15" s="11" t="s">
        <v>41</v>
      </c>
      <c r="B15" s="23">
        <v>18</v>
      </c>
      <c r="C15" s="23">
        <f>AA23</f>
        <v>0</v>
      </c>
      <c r="D15" s="24">
        <f>AB23</f>
        <v>0</v>
      </c>
      <c r="E15" s="29"/>
      <c r="F15" s="25">
        <f>IF(AND((E15&gt;E13),(E15&gt;E14)),1,IF(AND((E15&gt;E13),(E15&lt;E14)),2,IF(AND((E15&lt;E13),(E15&lt;E14)),3,IF(AND((E15&gt;E14),(E15&lt;E13)),2,""))))</f>
        <v>3</v>
      </c>
      <c r="G15" s="11"/>
      <c r="H15" s="56" t="str">
        <f>IF(F25=2,C25,IF(F26=2,C26,IF(F27=2,C27,2.6)))</f>
        <v>Rubegni,Francesca ITA)</v>
      </c>
      <c r="I15" s="24">
        <f>AG23</f>
        <v>0</v>
      </c>
      <c r="J15" s="29">
        <v>6.56</v>
      </c>
      <c r="K15" s="25">
        <f>IF(AND((J15&gt;J13),(J15&gt;J14)),1,IF(AND((J15&gt;J13),(J15&lt;J14)),2,IF(AND((J15&lt;J13),(J15&lt;J14)),3,IF(AND((J15&gt;J14),(J15&lt;J13)),2,""))))</f>
        <v>2</v>
      </c>
      <c r="L15" s="11"/>
      <c r="M15" s="1"/>
      <c r="N15" s="12"/>
      <c r="O15" s="12"/>
      <c r="P15" s="12"/>
      <c r="R15" s="32" t="s">
        <v>28</v>
      </c>
      <c r="S15" s="32"/>
      <c r="T15" s="32"/>
      <c r="U15" s="60">
        <f>IF(S10=1,Q10,IF(S11=1,Q11,1.1))</f>
        <v>1.1000000000000001</v>
      </c>
      <c r="V15" s="27"/>
      <c r="W15" s="28" t="str">
        <f>IF(V15&gt;V16,1,IF(V16&gt;V15,2,""))</f>
        <v/>
      </c>
      <c r="X15" s="11"/>
      <c r="Y15" s="62"/>
      <c r="Z15" s="18">
        <v>10</v>
      </c>
      <c r="AA15" s="67" t="s">
        <v>62</v>
      </c>
      <c r="AB15" s="69">
        <v>9557</v>
      </c>
      <c r="AC15" s="45"/>
      <c r="AD15" s="18"/>
    </row>
    <row r="16" spans="1:33" ht="24.75" customHeight="1" x14ac:dyDescent="0.15">
      <c r="A16" s="11"/>
      <c r="B16" s="11"/>
      <c r="C16" s="57" t="s">
        <v>29</v>
      </c>
      <c r="D16" s="20"/>
      <c r="E16" s="26"/>
      <c r="F16" s="26"/>
      <c r="G16" s="11"/>
      <c r="H16" s="57" t="s">
        <v>29</v>
      </c>
      <c r="I16" s="20"/>
      <c r="J16" s="26"/>
      <c r="K16" s="26"/>
      <c r="L16" s="11"/>
      <c r="M16" s="1"/>
      <c r="N16" s="12"/>
      <c r="O16" s="12"/>
      <c r="P16" s="12"/>
      <c r="R16" s="32" t="s">
        <v>28</v>
      </c>
      <c r="S16" s="32"/>
      <c r="T16" s="32"/>
      <c r="U16" s="61">
        <f>IF(S21=1,Q21,IF(S22=1,Q22,1.2))</f>
        <v>1.2</v>
      </c>
      <c r="V16" s="29"/>
      <c r="W16" s="30" t="str">
        <f>IF(V15&gt;V16,2,IF(V16&gt;V15,1,""))</f>
        <v/>
      </c>
      <c r="X16" s="11"/>
      <c r="Y16" s="62"/>
      <c r="Z16" s="18">
        <v>11</v>
      </c>
      <c r="AA16" s="68" t="s">
        <v>63</v>
      </c>
      <c r="AB16" s="69">
        <v>1059</v>
      </c>
      <c r="AC16" s="45"/>
      <c r="AD16" s="18"/>
    </row>
    <row r="17" spans="1:30" ht="24.75" customHeight="1" x14ac:dyDescent="0.15">
      <c r="A17" s="11" t="s">
        <v>39</v>
      </c>
      <c r="B17" s="15">
        <v>2</v>
      </c>
      <c r="C17" s="15" t="str">
        <f>AA7</f>
        <v>Lemoigne,Alice (FRA)</v>
      </c>
      <c r="D17" s="16">
        <f>AB7</f>
        <v>5460</v>
      </c>
      <c r="E17" s="27">
        <v>1</v>
      </c>
      <c r="F17" s="17">
        <f>IF(AND((E17&gt;E18),(E17&gt;E19)),1,IF(AND((E17&gt;E18),(E17&lt;E19)),2,IF(AND((E17&lt;E18),(E17&lt;E19)),3,IF(AND((E17&gt;E19),(E17&lt;E18)),2,""))))</f>
        <v>1</v>
      </c>
      <c r="G17" s="26"/>
      <c r="H17" s="54" t="str">
        <f>IF(F23=1,C23,IF(F21=1,C21,IF(F22=1,C22,1.5)))</f>
        <v>Tilly,Rachael (USA)</v>
      </c>
      <c r="I17" s="16">
        <f>AG7</f>
        <v>0</v>
      </c>
      <c r="J17" s="27">
        <v>10.43</v>
      </c>
      <c r="K17" s="17">
        <f>IF(AND((J17&gt;J18),(J17&gt;J19)),1,IF(AND((J17&gt;J18),(J17&lt;J19)),2,IF(AND((J17&lt;J18),(J17&lt;J19)),3,IF(AND((J17&gt;J19),(J17&lt;J18)),2,""))))</f>
        <v>1</v>
      </c>
      <c r="L17" s="26"/>
      <c r="R17" s="12"/>
      <c r="S17" s="12"/>
      <c r="T17" s="12"/>
      <c r="Z17" s="18">
        <v>12</v>
      </c>
      <c r="AA17" s="67" t="s">
        <v>64</v>
      </c>
      <c r="AB17" s="69">
        <v>8645</v>
      </c>
      <c r="AC17" s="48"/>
      <c r="AD17" s="18"/>
    </row>
    <row r="18" spans="1:30" ht="24.75" customHeight="1" x14ac:dyDescent="0.15">
      <c r="A18" s="11" t="s">
        <v>40</v>
      </c>
      <c r="B18" s="19">
        <v>11</v>
      </c>
      <c r="C18" s="19" t="str">
        <f>AA16</f>
        <v>Milochau,Lucie (FRA)</v>
      </c>
      <c r="D18" s="20">
        <f>AB16</f>
        <v>1059</v>
      </c>
      <c r="E18" s="26">
        <v>0.5</v>
      </c>
      <c r="F18" s="22">
        <f>IF(AND((E18&gt;E19),(E18&gt;E17)),1,IF(AND((E18&gt;E19),(E18&lt;E17)),2,IF(AND((E18&lt;E19),(E18&lt;E17)),3,IF(AND((E18&gt;E17),(E18&lt;E19)),2,""))))</f>
        <v>2</v>
      </c>
      <c r="G18" s="1"/>
      <c r="H18" s="55" t="str">
        <f>IF(F25=1,C25,IF(F26=1,C26,IF(F27=1,C27,1.6)))</f>
        <v>Pendlebury,Jennifer (GBR)</v>
      </c>
      <c r="I18" s="20">
        <f>AG16</f>
        <v>0</v>
      </c>
      <c r="J18" s="26">
        <v>2.73</v>
      </c>
      <c r="K18" s="22">
        <f>IF(AND((J18&gt;J19),(J18&gt;J17)),1,IF(AND((J18&gt;J19),(J18&lt;J17)),2,IF(AND((J18&lt;J19),(J18&lt;J17)),3,IF(AND((J18&gt;J17),(J18&lt;J19)),2,""))))</f>
        <v>3</v>
      </c>
      <c r="L18" s="1"/>
      <c r="M18" s="57" t="s">
        <v>27</v>
      </c>
      <c r="N18" s="1"/>
      <c r="O18" s="1"/>
      <c r="P18" s="1"/>
      <c r="Z18" s="18">
        <v>13</v>
      </c>
      <c r="AA18" s="66" t="s">
        <v>65</v>
      </c>
      <c r="AB18" s="69">
        <v>9516</v>
      </c>
      <c r="AC18" s="45"/>
      <c r="AD18" s="18"/>
    </row>
    <row r="19" spans="1:30" ht="24.75" customHeight="1" x14ac:dyDescent="0.15">
      <c r="A19" s="11" t="s">
        <v>41</v>
      </c>
      <c r="B19" s="23">
        <v>17</v>
      </c>
      <c r="C19" s="23">
        <f>AA22</f>
        <v>0</v>
      </c>
      <c r="D19" s="24">
        <f>AB22</f>
        <v>0</v>
      </c>
      <c r="E19" s="29"/>
      <c r="F19" s="25">
        <f>IF(AND((E19&gt;E17),(E19&gt;E18)),1,IF(AND((E19&gt;E17),(E19&lt;E18)),2,IF(AND((E19&lt;E17),(E19&lt;E18)),3,IF(AND((E19&gt;E18),(E19&lt;E17)),2,""))))</f>
        <v>3</v>
      </c>
      <c r="G19" s="1"/>
      <c r="H19" s="56" t="str">
        <f>IF(F17=2,C17,IF(F18=2,C18,IF(F19=2,C19,2.4)))</f>
        <v>Milochau,Lucie (FRA)</v>
      </c>
      <c r="I19" s="24">
        <f>AG22</f>
        <v>0</v>
      </c>
      <c r="J19" s="29">
        <v>3.8</v>
      </c>
      <c r="K19" s="25">
        <f>IF(AND((J19&gt;J17),(J19&gt;J18)),1,IF(AND((J19&gt;J17),(J19&lt;J18)),2,IF(AND((J19&lt;J17),(J19&lt;J18)),3,IF(AND((J19&gt;J18),(J19&lt;J17)),2,""))))</f>
        <v>2</v>
      </c>
      <c r="L19" s="26"/>
      <c r="M19" s="54" t="str">
        <f>IF(K13=1,H13,IF(K14=1,H14,IF(K15=1,H15,1.3)))</f>
        <v>Lemoigne,Alice (FRA)</v>
      </c>
      <c r="N19" s="27"/>
      <c r="O19" s="28" t="str">
        <f>IF(N19&gt;N20,1,IF(N20&gt;N19,2,""))</f>
        <v/>
      </c>
      <c r="P19" s="11"/>
      <c r="Z19" s="18">
        <v>14</v>
      </c>
      <c r="AA19" s="65" t="s">
        <v>66</v>
      </c>
      <c r="AB19" s="69">
        <v>2245</v>
      </c>
      <c r="AC19" s="48"/>
      <c r="AD19" s="18"/>
    </row>
    <row r="20" spans="1:30" ht="24.75" customHeight="1" x14ac:dyDescent="0.15">
      <c r="A20" s="11"/>
      <c r="B20" s="11"/>
      <c r="C20" s="57" t="s">
        <v>30</v>
      </c>
      <c r="D20" s="20"/>
      <c r="E20" s="26"/>
      <c r="F20" s="26"/>
      <c r="G20" s="12"/>
      <c r="H20" s="20"/>
      <c r="I20" s="20"/>
      <c r="J20" s="26"/>
      <c r="K20" s="26"/>
      <c r="L20" s="11"/>
      <c r="M20" s="59" t="str">
        <f>IF(K17=2,H17,IF(K18=2,H18,IF(K19=2,H19,2.4)))</f>
        <v>Milochau,Lucie (FRA)</v>
      </c>
      <c r="N20" s="29"/>
      <c r="O20" s="30" t="str">
        <f>IF(N19&gt;N20,2,IF(N20&gt;N19,1,""))</f>
        <v/>
      </c>
      <c r="P20" s="11"/>
      <c r="Q20" s="57" t="s">
        <v>25</v>
      </c>
      <c r="R20" s="1"/>
      <c r="S20" s="1"/>
      <c r="T20" s="1"/>
      <c r="Z20" s="18">
        <v>15</v>
      </c>
      <c r="AA20" s="65" t="s">
        <v>67</v>
      </c>
      <c r="AB20" s="69">
        <v>6495</v>
      </c>
      <c r="AC20" s="45"/>
      <c r="AD20" s="18"/>
    </row>
    <row r="21" spans="1:30" ht="24.75" customHeight="1" x14ac:dyDescent="0.15">
      <c r="A21" s="11" t="s">
        <v>39</v>
      </c>
      <c r="B21" s="15">
        <v>3</v>
      </c>
      <c r="C21" s="15" t="str">
        <f>AA8</f>
        <v>Tilly,Rachael (USA)</v>
      </c>
      <c r="D21" s="16" t="str">
        <f>AB8</f>
        <v>2515  </v>
      </c>
      <c r="E21" s="27">
        <v>1</v>
      </c>
      <c r="F21" s="17">
        <f>IF(AND((E21&gt;E22),(E21&gt;E23)),1,IF(AND((E21&gt;E22),(E21&lt;E23)),2,IF(AND((E21&lt;E22),(E21&lt;E23)),3,IF(AND((E21&gt;E23),(E21&lt;E22)),2,""))))</f>
        <v>1</v>
      </c>
      <c r="G21" s="11"/>
      <c r="H21" s="20"/>
      <c r="I21" s="20">
        <f>AG8</f>
        <v>0</v>
      </c>
      <c r="J21" s="26"/>
      <c r="K21" s="33" t="str">
        <f>IF(AND((J21&gt;J22),(J21&gt;J23)),1,IF(AND((J21&gt;J22),(J21&lt;J23)),2,IF(AND((J21&lt;J22),(J21&lt;J23)),3,IF(AND((J21&gt;J23),(J21&lt;J22)),2,""))))</f>
        <v/>
      </c>
      <c r="L21" s="11"/>
      <c r="M21" s="1"/>
      <c r="N21" s="12"/>
      <c r="O21" s="12"/>
      <c r="P21" s="12"/>
      <c r="Q21" s="60">
        <f>IF(O19=1,M19,IF(O20=1,M20,1.3))</f>
        <v>1.3</v>
      </c>
      <c r="R21" s="27"/>
      <c r="S21" s="28" t="str">
        <f>IF(R21&gt;R22,1,IF(R22&gt;R21,2,""))</f>
        <v/>
      </c>
      <c r="T21" s="11"/>
      <c r="Z21" s="18">
        <v>16</v>
      </c>
      <c r="AA21" s="65"/>
      <c r="AB21" s="51"/>
      <c r="AC21" s="45"/>
      <c r="AD21" s="18"/>
    </row>
    <row r="22" spans="1:30" ht="24.75" customHeight="1" x14ac:dyDescent="0.15">
      <c r="A22" s="11" t="s">
        <v>40</v>
      </c>
      <c r="B22" s="19">
        <v>10</v>
      </c>
      <c r="C22" s="19" t="str">
        <f>AA15</f>
        <v>Briant,Jenny (GBR)</v>
      </c>
      <c r="D22" s="20">
        <f>AB15</f>
        <v>9557</v>
      </c>
      <c r="E22" s="26">
        <v>0.5</v>
      </c>
      <c r="F22" s="22">
        <f>IF(AND((E22&gt;E23),(E22&gt;E21)),1,IF(AND((E22&gt;E23),(E22&lt;E21)),2,IF(AND((E22&lt;E23),(E22&lt;E21)),3,IF(AND((E22&gt;E21),(E22&lt;E23)),2,""))))</f>
        <v>2</v>
      </c>
      <c r="G22" s="11"/>
      <c r="H22" s="20"/>
      <c r="I22" s="20">
        <f>AG15</f>
        <v>0</v>
      </c>
      <c r="J22" s="26"/>
      <c r="K22" s="33" t="str">
        <f>IF(AND((J22&gt;J23),(J22&gt;J21)),1,IF(AND((J22&gt;J23),(J22&lt;J21)),2,IF(AND((J22&lt;J23),(J22&lt;J21)),3,IF(AND((J22&gt;J21),(J22&lt;J23)),2,""))))</f>
        <v/>
      </c>
      <c r="L22" s="11"/>
      <c r="M22" s="57" t="s">
        <v>29</v>
      </c>
      <c r="N22" s="1"/>
      <c r="O22" s="1"/>
      <c r="P22" s="1"/>
      <c r="Q22" s="31">
        <f>IF(O23=1,M23,IF(O24=1,M24,1.4))</f>
        <v>1.4</v>
      </c>
      <c r="R22" s="29"/>
      <c r="S22" s="30" t="str">
        <f>IF(R21&gt;R22,2,IF(R22&gt;R21,1,""))</f>
        <v/>
      </c>
      <c r="T22" s="11"/>
      <c r="Z22" s="18">
        <v>17</v>
      </c>
      <c r="AA22" s="50"/>
      <c r="AB22" s="51"/>
      <c r="AC22" s="45"/>
      <c r="AD22" s="18"/>
    </row>
    <row r="23" spans="1:30" ht="24.75" customHeight="1" x14ac:dyDescent="0.15">
      <c r="A23" s="11" t="s">
        <v>41</v>
      </c>
      <c r="B23" s="23">
        <v>16</v>
      </c>
      <c r="C23" s="23">
        <f>AA21</f>
        <v>0</v>
      </c>
      <c r="D23" s="24">
        <f>AB21</f>
        <v>0</v>
      </c>
      <c r="E23" s="29"/>
      <c r="F23" s="25">
        <f>IF(AND((E23&gt;E21),(E23&gt;E22)),1,IF(AND((E23&gt;E21),(E23&lt;E22)),2,IF(AND((E23&lt;E21),(E23&lt;E22)),3,IF(AND((E23&gt;E22),(E23&lt;E21)),2,""))))</f>
        <v>3</v>
      </c>
      <c r="G23" s="11"/>
      <c r="H23" s="20"/>
      <c r="I23" s="20">
        <f>AG21</f>
        <v>0</v>
      </c>
      <c r="J23" s="26"/>
      <c r="K23" s="33" t="str">
        <f>IF(AND((J23&gt;J21),(J23&gt;J22)),1,IF(AND((J23&gt;J21),(J23&lt;J22)),2,IF(AND((J23&lt;J21),(J23&lt;J22)),3,IF(AND((J23&gt;J22),(J23&lt;J21)),2,""))))</f>
        <v/>
      </c>
      <c r="L23" s="26"/>
      <c r="M23" s="54" t="str">
        <f>IF(K17=1,H17,IF(K18=1,H18,IF(K19=1,H19,1.4)))</f>
        <v>Tilly,Rachael (USA)</v>
      </c>
      <c r="N23" s="27"/>
      <c r="O23" s="28" t="str">
        <f>IF(N23&gt;N24,1,IF(N24&gt;N23,2,""))</f>
        <v/>
      </c>
      <c r="P23" s="11"/>
      <c r="Z23" s="18">
        <v>18</v>
      </c>
      <c r="AA23" s="50"/>
      <c r="AB23" s="51"/>
      <c r="AC23" s="45"/>
      <c r="AD23" s="18"/>
    </row>
    <row r="24" spans="1:30" ht="24.75" customHeight="1" x14ac:dyDescent="0.15">
      <c r="A24" s="11"/>
      <c r="B24" s="11"/>
      <c r="C24" s="57" t="s">
        <v>31</v>
      </c>
      <c r="D24" s="20"/>
      <c r="E24" s="26"/>
      <c r="F24" s="26"/>
      <c r="G24" s="26"/>
      <c r="H24" s="20"/>
      <c r="I24" s="20"/>
      <c r="J24" s="26"/>
      <c r="K24" s="26"/>
      <c r="L24" s="11"/>
      <c r="M24" s="59" t="str">
        <f>IF(K13=2,H13,IF(K14=2,H14,IF(K15=2,H15,2.3)))</f>
        <v>Rubegni,Francesca ITA)</v>
      </c>
      <c r="N24" s="29"/>
      <c r="O24" s="30" t="str">
        <f>IF(N23&gt;N24,2,IF(N24&gt;N23,1,""))</f>
        <v/>
      </c>
      <c r="P24" s="11"/>
    </row>
    <row r="25" spans="1:30" ht="24.75" customHeight="1" x14ac:dyDescent="0.15">
      <c r="A25" s="11" t="s">
        <v>39</v>
      </c>
      <c r="B25" s="15">
        <v>6</v>
      </c>
      <c r="C25" s="15" t="str">
        <f>AA11</f>
        <v>Rubegni,Francesca ITA)</v>
      </c>
      <c r="D25" s="16">
        <f>AB11</f>
        <v>9128</v>
      </c>
      <c r="E25" s="27">
        <v>2.23</v>
      </c>
      <c r="F25" s="17">
        <f>IF(AND((E25&gt;E26),(E25&gt;E27)),1,IF(AND((E25&gt;E26),(E25&lt;E27)),2,IF(AND((E25&lt;E26),(E25&lt;E27)),3,IF(AND((E25&gt;E27),(E25&lt;E26)),2,""))))</f>
        <v>2</v>
      </c>
      <c r="G25" s="11"/>
      <c r="H25" s="20"/>
      <c r="I25" s="20">
        <f>AG11</f>
        <v>0</v>
      </c>
      <c r="J25" s="26"/>
      <c r="K25" s="33" t="str">
        <f>IF(AND((J25&gt;J26),(J25&gt;J27)),1,IF(AND((J25&gt;J26),(J25&lt;J27)),2,IF(AND((J25&lt;J26),(J25&lt;J27)),3,IF(AND((J25&gt;J27),(J25&lt;J26)),2,""))))</f>
        <v/>
      </c>
      <c r="L25" s="11"/>
      <c r="M25" s="34"/>
      <c r="N25" s="34"/>
      <c r="O25" s="21"/>
      <c r="P25" s="21"/>
    </row>
    <row r="26" spans="1:30" ht="24.75" customHeight="1" x14ac:dyDescent="0.15">
      <c r="A26" s="11" t="s">
        <v>40</v>
      </c>
      <c r="B26" s="19">
        <v>7</v>
      </c>
      <c r="C26" s="19" t="str">
        <f>AA12</f>
        <v>Lormant,Carole (FRA)</v>
      </c>
      <c r="D26" s="20">
        <f>AB12</f>
        <v>9831</v>
      </c>
      <c r="E26" s="26">
        <v>1.84</v>
      </c>
      <c r="F26" s="22">
        <f>IF(AND((E26&gt;E27),(E26&gt;E25)),1,IF(AND((E26&gt;E27),(E26&lt;E25)),2,IF(AND((E26&lt;E27),(E26&lt;E25)),3,IF(AND((E26&gt;E25),(E26&lt;E27)),2,""))))</f>
        <v>3</v>
      </c>
      <c r="G26" s="11"/>
      <c r="H26" s="20"/>
      <c r="I26" s="20">
        <f>AG12</f>
        <v>0</v>
      </c>
      <c r="J26" s="26"/>
      <c r="K26" s="33" t="str">
        <f>IF(AND((J26&gt;J27),(J26&gt;J25)),1,IF(AND((J26&gt;J27),(J26&lt;J25)),2,IF(AND((J26&lt;J27),(J26&lt;J25)),3,IF(AND((J26&gt;J25),(J26&lt;J27)),2,""))))</f>
        <v/>
      </c>
      <c r="L26" s="35"/>
      <c r="M26" s="36"/>
      <c r="N26" s="11"/>
      <c r="O26" s="21"/>
      <c r="P26" s="21"/>
      <c r="Q26" s="38"/>
      <c r="R26" s="11"/>
      <c r="S26" s="21"/>
      <c r="T26" s="21"/>
      <c r="U26" s="21"/>
    </row>
    <row r="27" spans="1:30" ht="24.75" customHeight="1" x14ac:dyDescent="0.15">
      <c r="A27" s="11" t="s">
        <v>41</v>
      </c>
      <c r="B27" s="23">
        <v>13</v>
      </c>
      <c r="C27" s="23" t="str">
        <f>AA18</f>
        <v>Pendlebury,Jennifer (GBR)</v>
      </c>
      <c r="D27" s="24">
        <f>AB18</f>
        <v>9516</v>
      </c>
      <c r="E27" s="29">
        <v>3.04</v>
      </c>
      <c r="F27" s="25">
        <f>IF(AND((E27&gt;E25),(E27&gt;E26)),1,IF(AND((E27&gt;E25),(E27&lt;E26)),2,IF(AND((E27&lt;E25),(E27&lt;E26)),3,IF(AND((E27&gt;E26),(E27&lt;E25)),2,""))))</f>
        <v>1</v>
      </c>
      <c r="G27" s="11"/>
      <c r="H27" s="20"/>
      <c r="I27" s="20">
        <f>AG18</f>
        <v>0</v>
      </c>
      <c r="J27" s="26"/>
      <c r="K27" s="33" t="str">
        <f>IF(AND((J27&gt;J25),(J27&gt;J26)),1,IF(AND((J27&gt;J25),(J27&lt;J26)),2,IF(AND((J27&lt;J25),(J27&lt;J26)),3,IF(AND((J27&gt;J26),(J27&lt;J25)),2,""))))</f>
        <v/>
      </c>
      <c r="L27" s="37"/>
      <c r="M27" s="39"/>
      <c r="N27" s="40"/>
      <c r="O27" s="21"/>
      <c r="P27" s="21"/>
      <c r="Q27" s="11"/>
      <c r="R27" s="11"/>
      <c r="S27" s="11"/>
      <c r="T27" s="11"/>
      <c r="U27" s="11"/>
    </row>
    <row r="28" spans="1:30" x14ac:dyDescent="0.15">
      <c r="C28" s="20"/>
      <c r="D28" s="20"/>
      <c r="G28" s="26"/>
      <c r="H28" s="20"/>
      <c r="I28" s="20"/>
      <c r="L28" s="35"/>
      <c r="M28" s="11"/>
      <c r="N28" s="11"/>
      <c r="O28" s="21"/>
      <c r="P28" s="21"/>
      <c r="Q28" s="40"/>
      <c r="R28" s="40"/>
      <c r="S28" s="40"/>
      <c r="T28" s="40"/>
      <c r="U28" s="40"/>
    </row>
    <row r="29" spans="1:30" x14ac:dyDescent="0.15">
      <c r="A29" s="11"/>
      <c r="B29" s="11"/>
      <c r="C29" s="9"/>
      <c r="D29" s="9"/>
      <c r="E29" s="26"/>
      <c r="F29" s="11"/>
      <c r="G29" s="11"/>
      <c r="H29" s="9"/>
      <c r="I29" s="9"/>
      <c r="J29" s="26"/>
      <c r="K29" s="11"/>
      <c r="L29" s="35"/>
      <c r="M29" s="41"/>
      <c r="N29" s="11"/>
      <c r="O29" s="11"/>
      <c r="P29" s="11"/>
      <c r="Q29" s="42"/>
      <c r="R29" s="11"/>
      <c r="S29" s="11"/>
      <c r="T29" s="11"/>
      <c r="U29" s="42"/>
    </row>
    <row r="30" spans="1:30" x14ac:dyDescent="0.15">
      <c r="A30" s="11"/>
      <c r="B30" s="11"/>
      <c r="C30" s="13"/>
      <c r="D30" s="13"/>
      <c r="E30" s="43"/>
      <c r="F30" s="11"/>
      <c r="G30" s="11"/>
      <c r="H30" s="13"/>
      <c r="I30" s="13"/>
      <c r="J30" s="43"/>
      <c r="K30" s="11"/>
      <c r="L30" s="40"/>
      <c r="M30" s="44"/>
      <c r="N30" s="11"/>
      <c r="O30" s="11"/>
      <c r="P30" s="11"/>
      <c r="Q30" s="41"/>
      <c r="R30" s="11"/>
      <c r="S30" s="40"/>
      <c r="T30" s="40"/>
      <c r="U30" s="42"/>
    </row>
    <row r="31" spans="1:30" x14ac:dyDescent="0.15">
      <c r="A31" s="11"/>
      <c r="B31" s="11"/>
      <c r="C31" s="11"/>
      <c r="D31" s="11"/>
      <c r="E31" s="26"/>
      <c r="F31" s="26"/>
      <c r="G31" s="11"/>
      <c r="H31" s="11"/>
      <c r="I31" s="11"/>
      <c r="J31" s="26"/>
      <c r="K31" s="26"/>
      <c r="L31" s="40"/>
      <c r="M31" s="44"/>
      <c r="N31" s="11"/>
      <c r="O31" s="11"/>
      <c r="P31" s="11"/>
      <c r="Q31" s="44"/>
      <c r="R31" s="11"/>
      <c r="S31" s="40"/>
      <c r="T31" s="40"/>
      <c r="U31" s="42"/>
    </row>
    <row r="32" spans="1:30" x14ac:dyDescent="0.15">
      <c r="A32" s="11"/>
      <c r="B32" s="11"/>
      <c r="C32" s="20"/>
      <c r="D32" s="20"/>
      <c r="E32" s="26"/>
      <c r="F32" s="33"/>
      <c r="G32" s="26"/>
      <c r="H32" s="20"/>
      <c r="I32" s="20"/>
      <c r="J32" s="26"/>
      <c r="K32" s="33"/>
      <c r="L32" s="40"/>
      <c r="M32" s="44"/>
      <c r="N32" s="11"/>
      <c r="O32" s="11"/>
      <c r="P32" s="11"/>
      <c r="Q32" s="44"/>
      <c r="R32" s="11"/>
      <c r="S32" s="40"/>
      <c r="T32" s="40"/>
      <c r="U32" s="42"/>
    </row>
    <row r="33" spans="1:30" x14ac:dyDescent="0.15">
      <c r="A33" s="11"/>
      <c r="B33" s="11"/>
      <c r="C33" s="20"/>
      <c r="D33" s="20"/>
      <c r="E33" s="26"/>
      <c r="F33" s="33"/>
      <c r="G33" s="11"/>
      <c r="H33" s="20"/>
      <c r="I33" s="20"/>
      <c r="J33" s="26"/>
      <c r="K33" s="33"/>
      <c r="L33" s="40"/>
      <c r="M33" s="44"/>
      <c r="N33" s="11"/>
      <c r="O33" s="11"/>
      <c r="P33" s="11"/>
      <c r="Q33" s="44"/>
      <c r="R33" s="11"/>
      <c r="S33" s="40"/>
      <c r="T33" s="40"/>
      <c r="U33" s="42"/>
      <c r="V33"/>
      <c r="W33"/>
      <c r="X33"/>
      <c r="Y33"/>
      <c r="Z33"/>
      <c r="AA33"/>
      <c r="AB33"/>
      <c r="AC33"/>
      <c r="AD33"/>
    </row>
    <row r="34" spans="1:30" x14ac:dyDescent="0.15">
      <c r="A34" s="11"/>
      <c r="B34" s="11"/>
      <c r="C34" s="20"/>
      <c r="D34" s="20"/>
      <c r="E34" s="26"/>
      <c r="F34" s="33"/>
      <c r="G34" s="11"/>
      <c r="H34" s="20"/>
      <c r="I34" s="20"/>
      <c r="J34" s="26"/>
      <c r="K34" s="33"/>
      <c r="L34" s="40"/>
      <c r="M34" s="44"/>
      <c r="N34" s="11"/>
      <c r="O34" s="11"/>
      <c r="P34" s="11"/>
      <c r="Q34" s="44"/>
      <c r="R34" s="11"/>
      <c r="S34" s="40"/>
      <c r="T34" s="40"/>
      <c r="U34" s="42"/>
      <c r="V34"/>
      <c r="W34"/>
      <c r="X34"/>
      <c r="Y34"/>
      <c r="Z34"/>
      <c r="AA34"/>
      <c r="AB34"/>
      <c r="AC34"/>
      <c r="AD34"/>
    </row>
    <row r="35" spans="1:30" x14ac:dyDescent="0.15">
      <c r="A35" s="11"/>
      <c r="B35" s="11"/>
      <c r="C35" s="20"/>
      <c r="D35" s="20"/>
      <c r="E35" s="26"/>
      <c r="F35" s="26"/>
      <c r="G35" s="11"/>
      <c r="H35" s="20"/>
      <c r="I35" s="20"/>
      <c r="J35" s="26"/>
      <c r="K35" s="26"/>
      <c r="L35" s="40"/>
      <c r="M35" s="44"/>
      <c r="N35" s="42"/>
      <c r="O35" s="11"/>
      <c r="P35" s="11"/>
      <c r="Q35" s="44"/>
      <c r="R35" s="11"/>
      <c r="S35" s="40"/>
      <c r="T35" s="40"/>
      <c r="U35" s="42"/>
      <c r="V35"/>
      <c r="W35"/>
      <c r="X35"/>
      <c r="Y35"/>
      <c r="Z35"/>
      <c r="AA35"/>
      <c r="AB35"/>
      <c r="AC35"/>
      <c r="AD35"/>
    </row>
    <row r="36" spans="1:30" x14ac:dyDescent="0.15">
      <c r="A36" s="11"/>
      <c r="B36" s="11"/>
      <c r="C36" s="20"/>
      <c r="D36" s="20"/>
      <c r="E36" s="26"/>
      <c r="F36" s="33"/>
      <c r="G36" s="21"/>
      <c r="H36" s="20"/>
      <c r="I36" s="20"/>
      <c r="J36" s="26"/>
      <c r="K36" s="33"/>
      <c r="L36" s="40"/>
      <c r="M36" s="35"/>
      <c r="N36" s="42"/>
      <c r="O36" s="11"/>
      <c r="P36" s="11"/>
      <c r="Q36" s="44"/>
      <c r="R36" s="11"/>
      <c r="S36" s="40"/>
      <c r="T36" s="40"/>
      <c r="U36" s="42"/>
      <c r="V36"/>
      <c r="W36"/>
      <c r="X36"/>
      <c r="Y36"/>
      <c r="Z36"/>
      <c r="AA36"/>
      <c r="AB36"/>
      <c r="AC36"/>
      <c r="AD36"/>
    </row>
    <row r="37" spans="1:30" x14ac:dyDescent="0.15">
      <c r="A37" s="11"/>
      <c r="B37" s="11"/>
      <c r="C37" s="20"/>
      <c r="D37" s="20"/>
      <c r="E37" s="26"/>
      <c r="F37" s="33"/>
      <c r="G37" s="21"/>
      <c r="H37" s="20"/>
      <c r="I37" s="20"/>
      <c r="J37" s="26"/>
      <c r="K37" s="33"/>
      <c r="L37" s="40"/>
      <c r="M37" s="35"/>
      <c r="N37" s="11"/>
      <c r="O37" s="11"/>
      <c r="P37" s="11"/>
      <c r="Q37" s="42"/>
      <c r="R37" s="11"/>
      <c r="S37" s="40"/>
      <c r="T37" s="40"/>
      <c r="U37" s="42"/>
      <c r="V37"/>
      <c r="W37"/>
      <c r="X37"/>
      <c r="Y37"/>
      <c r="Z37"/>
      <c r="AA37"/>
      <c r="AB37"/>
      <c r="AC37"/>
      <c r="AD37"/>
    </row>
    <row r="38" spans="1:30" x14ac:dyDescent="0.15">
      <c r="A38" s="11"/>
      <c r="B38" s="11"/>
      <c r="C38" s="20"/>
      <c r="D38" s="20"/>
      <c r="E38" s="26"/>
      <c r="F38" s="33"/>
      <c r="G38" s="21"/>
      <c r="H38" s="20"/>
      <c r="I38" s="20"/>
      <c r="J38" s="26"/>
      <c r="K38" s="33"/>
      <c r="L38" s="40"/>
      <c r="Q38" s="42"/>
      <c r="R38" s="11"/>
      <c r="S38" s="40"/>
      <c r="T38" s="40"/>
      <c r="U38" s="42"/>
      <c r="V38"/>
      <c r="W38"/>
      <c r="X38"/>
      <c r="Y38"/>
      <c r="Z38"/>
      <c r="AA38"/>
      <c r="AB38"/>
      <c r="AC38"/>
      <c r="AD38"/>
    </row>
    <row r="39" spans="1:30" x14ac:dyDescent="0.15">
      <c r="A39" s="11"/>
      <c r="B39" s="11"/>
      <c r="C39" s="11"/>
      <c r="D39" s="11"/>
      <c r="E39" s="21"/>
      <c r="F39" s="21"/>
      <c r="G39" s="21"/>
      <c r="H39" s="11"/>
      <c r="I39" s="11"/>
      <c r="J39" s="21"/>
      <c r="K39" s="21"/>
      <c r="V39"/>
      <c r="W39"/>
      <c r="X39"/>
      <c r="Y39"/>
      <c r="Z39"/>
      <c r="AA39"/>
      <c r="AB39"/>
      <c r="AC39"/>
      <c r="AD39"/>
    </row>
  </sheetData>
  <mergeCells count="8">
    <mergeCell ref="U13:W13"/>
    <mergeCell ref="U7:W7"/>
    <mergeCell ref="U6:W6"/>
    <mergeCell ref="U5:W5"/>
    <mergeCell ref="U8:W8"/>
    <mergeCell ref="U9:W9"/>
    <mergeCell ref="U11:W11"/>
    <mergeCell ref="U12:W12"/>
  </mergeCells>
  <phoneticPr fontId="6" type="noConversion"/>
  <pageMargins left="0.7" right="0.7" top="0.75" bottom="0.75" header="0.3" footer="0.3"/>
  <pageSetup scale="66" orientation="landscape" horizontalDpi="0" verticalDpi="0" copies="6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2017LQS18formatBlank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</dc:creator>
  <cp:lastModifiedBy>Microsoft Office User</cp:lastModifiedBy>
  <cp:lastPrinted>2017-06-09T17:53:00Z</cp:lastPrinted>
  <dcterms:created xsi:type="dcterms:W3CDTF">2014-03-24T01:50:01Z</dcterms:created>
  <dcterms:modified xsi:type="dcterms:W3CDTF">2017-06-09T19:44:34Z</dcterms:modified>
</cp:coreProperties>
</file>